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9040" windowHeight="15720"/>
  </bookViews>
  <sheets>
    <sheet name="Лист1" sheetId="1" r:id="rId1"/>
  </sheets>
  <definedNames>
    <definedName name="_xlnm.Print_Area" localSheetId="0">Лист1!$A$1:$G$118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16" i="1"/>
  <c r="F94"/>
  <c r="F22"/>
  <c r="G89"/>
  <c r="F89"/>
  <c r="G83"/>
  <c r="G82" s="1"/>
  <c r="F97"/>
  <c r="F95"/>
  <c r="F83"/>
  <c r="G73"/>
  <c r="G61" s="1"/>
  <c r="F73"/>
  <c r="F67"/>
  <c r="F64"/>
  <c r="G53"/>
  <c r="G39" s="1"/>
  <c r="G114" s="1"/>
  <c r="F34" l="1"/>
  <c r="F52" l="1"/>
  <c r="F50"/>
  <c r="F47"/>
  <c r="F93" l="1"/>
  <c r="F51"/>
  <c r="F102"/>
  <c r="F40"/>
  <c r="F80" l="1"/>
  <c r="F75"/>
  <c r="F71"/>
  <c r="F91"/>
  <c r="F30" l="1"/>
  <c r="F18"/>
  <c r="F104" l="1"/>
  <c r="F48"/>
  <c r="F39" s="1"/>
  <c r="F62"/>
  <c r="F87" l="1"/>
  <c r="F26" l="1"/>
  <c r="F99" l="1"/>
  <c r="F58" l="1"/>
  <c r="F57" s="1"/>
  <c r="F21"/>
  <c r="F14"/>
  <c r="F13" s="1"/>
  <c r="F16" s="1"/>
  <c r="F111" l="1"/>
  <c r="F106"/>
  <c r="F101" s="1"/>
  <c r="F85"/>
  <c r="F82" s="1"/>
  <c r="F78"/>
  <c r="F77" s="1"/>
  <c r="F37"/>
  <c r="F28" l="1"/>
  <c r="F17" s="1"/>
  <c r="F23"/>
  <c r="F115" l="1"/>
  <c r="F113"/>
  <c r="F69"/>
  <c r="F61" s="1"/>
  <c r="F109"/>
  <c r="F108" s="1"/>
</calcChain>
</file>

<file path=xl/sharedStrings.xml><?xml version="1.0" encoding="utf-8"?>
<sst xmlns="http://schemas.openxmlformats.org/spreadsheetml/2006/main" count="308" uniqueCount="203">
  <si>
    <t>(код бюджету)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</si>
  <si>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</si>
  <si>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</si>
  <si>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</si>
  <si>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</si>
  <si>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</si>
  <si>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Капітальний ремонт інших об’єктів</t>
  </si>
  <si>
    <t>0200000</t>
  </si>
  <si>
    <t>Виконавчий комітет міської ради</t>
  </si>
  <si>
    <t>02</t>
  </si>
  <si>
    <t>3110</t>
  </si>
  <si>
    <t xml:space="preserve">Придбання обладнання і предметів довгострокового користування </t>
  </si>
  <si>
    <t>0800000</t>
  </si>
  <si>
    <t>Управління соціального захисту населення міської ради</t>
  </si>
  <si>
    <t>08</t>
  </si>
  <si>
    <t>1200000</t>
  </si>
  <si>
    <t>Управління ЖКГ та будівництва міської ради</t>
  </si>
  <si>
    <t>1217461</t>
  </si>
  <si>
    <t>РАЗОМ</t>
  </si>
  <si>
    <t>3132</t>
  </si>
  <si>
    <t>0611021</t>
  </si>
  <si>
    <t xml:space="preserve">Надання загальної середньої освіти закладами загальної середньої освіти </t>
  </si>
  <si>
    <t>1021</t>
  </si>
  <si>
    <t>0813104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</si>
  <si>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</si>
  <si>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t>3104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</si>
  <si>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</si>
  <si>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</si>
  <si>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0960</t>
  </si>
  <si>
    <t>0210160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</si>
  <si>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</si>
  <si>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</si>
  <si>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</si>
  <si>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3700000</t>
  </si>
  <si>
    <t>Фінансове управління міської ради</t>
  </si>
  <si>
    <t>3710160</t>
  </si>
  <si>
    <t>1000000</t>
  </si>
  <si>
    <t>Управління культури і туризму Ніжинської міської ради</t>
  </si>
  <si>
    <t>Забезпечення діяльності палаців і будинків культури</t>
  </si>
  <si>
    <t>1014060</t>
  </si>
  <si>
    <t>4060</t>
  </si>
  <si>
    <t>0828</t>
  </si>
  <si>
    <t>1300</t>
  </si>
  <si>
    <t>0990</t>
  </si>
  <si>
    <t>3122</t>
  </si>
  <si>
    <t>0443</t>
  </si>
  <si>
    <t>7640</t>
  </si>
  <si>
    <t>Заходи з енергозбереження</t>
  </si>
  <si>
    <t>Капітальне будівництво (придбання) інших об’єктів</t>
  </si>
  <si>
    <t>0470</t>
  </si>
  <si>
    <t>0212010</t>
  </si>
  <si>
    <t>2010</t>
  </si>
  <si>
    <t>0731</t>
  </si>
  <si>
    <t>Багатопрофільна стаціонарна медична допомога населенню</t>
  </si>
  <si>
    <t>3210</t>
  </si>
  <si>
    <t xml:space="preserve">Капітальні трансферти підприємствам (установам, організаціям) </t>
  </si>
  <si>
    <t>0212100</t>
  </si>
  <si>
    <t>2100</t>
  </si>
  <si>
    <t>0722</t>
  </si>
  <si>
    <t>Стоматологічна допомога населенню</t>
  </si>
  <si>
    <t>Дослідження і розробки, окремі заходи розвитку по реалізації державних (регіональних) програм</t>
  </si>
  <si>
    <t>0217520</t>
  </si>
  <si>
    <t>0460</t>
  </si>
  <si>
    <t>Реалізація Національної програми інформатизації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</si>
  <si>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</si>
  <si>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</si>
  <si>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</si>
  <si>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</si>
  <si>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0218240</t>
  </si>
  <si>
    <t>8240</t>
  </si>
  <si>
    <t>0380</t>
  </si>
  <si>
    <t>Заходи та роботи з територіальної оборони</t>
  </si>
  <si>
    <t>0212030</t>
  </si>
  <si>
    <t>0611300</t>
  </si>
  <si>
    <t>1100000</t>
  </si>
  <si>
    <t>Відділ з питань фізичної культури та спорту міської ради</t>
  </si>
  <si>
    <t>1216011</t>
  </si>
  <si>
    <t>Експлуатація та технічне обслуговування житлового фонду</t>
  </si>
  <si>
    <t>3131</t>
  </si>
  <si>
    <t>3100000</t>
  </si>
  <si>
    <t>Управління комунального майна та земельних відносин</t>
  </si>
  <si>
    <t>3117650</t>
  </si>
  <si>
    <t>7650</t>
  </si>
  <si>
    <t>0490</t>
  </si>
  <si>
    <t>Проведення експертної грошової оцінки земельної ділянки чи права на неї</t>
  </si>
  <si>
    <t>3717520</t>
  </si>
  <si>
    <t>0733</t>
  </si>
  <si>
    <t>0610</t>
  </si>
  <si>
    <t>Капітальний ремонт житлового фонду (приміщень)</t>
  </si>
  <si>
    <t>7461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</si>
  <si>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</si>
  <si>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0456</t>
  </si>
  <si>
    <t>0921</t>
  </si>
  <si>
    <t>Реконструкція та реставрація інших об’єктів</t>
  </si>
  <si>
    <t>3211</t>
  </si>
  <si>
    <t>3212</t>
  </si>
  <si>
    <t>Внески до статутного капіталу суб’єктів господарювання</t>
  </si>
  <si>
    <t>1216030</t>
  </si>
  <si>
    <t>6030</t>
  </si>
  <si>
    <t>0620</t>
  </si>
  <si>
    <t>Організація благоустрою населених пунктів</t>
  </si>
  <si>
    <t>Надання спеціалізованої освіти мистецькими школами</t>
  </si>
  <si>
    <t>1011080</t>
  </si>
  <si>
    <t>3117520</t>
  </si>
  <si>
    <t>1014030</t>
  </si>
  <si>
    <t>Забезпечення діяльності бібліотек</t>
  </si>
  <si>
    <t>0824</t>
  </si>
  <si>
    <t>7520</t>
  </si>
  <si>
    <t>1115031</t>
  </si>
  <si>
    <t>Утримання та навчально-тренувальна робота комунальних дитячо-юнацьких спортивних шкіл</t>
  </si>
  <si>
    <t>1017520</t>
  </si>
  <si>
    <t>1217367</t>
  </si>
  <si>
    <t>7367</t>
  </si>
  <si>
    <t>0810</t>
  </si>
  <si>
    <t>Реалізація проектів у рамках Програми відновлення України III</t>
  </si>
  <si>
    <t>1014081</t>
  </si>
  <si>
    <t>4081</t>
  </si>
  <si>
    <t>Забезпечення діяльності інших закладів в галузі культури і мистецтва</t>
  </si>
  <si>
    <t>3142</t>
  </si>
  <si>
    <t>1212010</t>
  </si>
  <si>
    <t>3110160</t>
  </si>
  <si>
    <t>Забезпечення діяльності інших закладів у сфері освіти</t>
  </si>
  <si>
    <t>0611141</t>
  </si>
  <si>
    <t>1141</t>
  </si>
  <si>
    <t>Найменування об’єкту</t>
  </si>
  <si>
    <t xml:space="preserve">                                                                                                                                              у 2026 році</t>
  </si>
  <si>
    <t xml:space="preserve">             Розподіл коштів бюджету розвитку на капітальні видатки виробничої, комунікаційної, </t>
  </si>
  <si>
    <t xml:space="preserve"> </t>
  </si>
  <si>
    <t xml:space="preserve">Міська цільова Програма фінансової підтримки комунального некомерційного підприємства «Ніжинська центральна міська лікарня імені Миколи Галицького» на 2026 рік </t>
  </si>
  <si>
    <t>Обсяг капітальних видатків  місцевого бюджету у 2026 році, гривень</t>
  </si>
  <si>
    <t>Капітальний ремонт приміщення поліцейської станції та робочого місця в рамках проекту "Поліцейський офіцер громади" за адресою: Чернігівська обл., Ніжинський район, с. Кунашівка, вул. Незалежності,23</t>
  </si>
  <si>
    <t>Предмети довгострокового використання - 1 000,0 тис.грн.,                                                                                                                           ЦНАП - робоча станція для оформлення видачі паспортів - 750,0 тис.грн.</t>
  </si>
  <si>
    <t>Міська цільова Програма фінансової підтримки комунального некомерційного підприємства "Ніжинська міська стоматологічна поліклініка" Ніжинської міської ради Чернігівської області на 2026 рік</t>
  </si>
  <si>
    <t>0217351</t>
  </si>
  <si>
    <t>7351</t>
  </si>
  <si>
    <t>Розроблення комплексних планів просторового розвитку територій територіальних громад</t>
  </si>
  <si>
    <t>Міська цільова програма "Розробка схем та пректних рішень масового застосування та детального планування на 2026 - 2028  роки" (Розроблення комплексного плану просторового розвитку)</t>
  </si>
  <si>
    <t>Програма  інформатизації  Ніжинської міської ТГ на 2024-2026 роки (Реконструкція комутаційної кімнати в т.ч. ПКД)</t>
  </si>
  <si>
    <t>Програма  інформатизації  Ніжинської міської ТГ на 2024-2026 роки</t>
  </si>
  <si>
    <t>Програма  інформатизації  Ніжинської міської ТГ на 2024-2026 роки ( ЦПМСД - 165,0 тис.грн., ЦМЛ - 60,0 тис.грн.</t>
  </si>
  <si>
    <t>Програма розвитку цивільного захисту Ніжинської міської територіальної громади на 2026 рік</t>
  </si>
  <si>
    <t>Програма розвитку цивільного захисту  Ніжинської міської ТГ на 2026 рік (нове будівництво міської автоматизованої системи центрального оповіщення м.Ніжина)</t>
  </si>
  <si>
    <t>Комплексна програма заходів та робіт з територіальної оборони Ніжинської міської територіальної громади на 2026 рік</t>
  </si>
  <si>
    <t>Будівництво захисної споруди цивільного захисту для населення на території закладу Ніжинської гімназії №13 Ніжинської міської ради Чернігівської області за адресою: Чернігівська область, місто Ніжин, вул. Овдіївська, 227 в т.ч. ПВР</t>
  </si>
  <si>
    <r>
      <t xml:space="preserve">Реконструкція будівлі майстерні під навчальний корпус Ніжинської </t>
    </r>
    <r>
      <rPr>
        <b/>
        <sz val="12"/>
        <color indexed="8"/>
        <rFont val="Times New Roman"/>
        <family val="1"/>
        <charset val="204"/>
      </rPr>
      <t xml:space="preserve">гімназії №2 </t>
    </r>
    <r>
      <rPr>
        <sz val="12"/>
        <color indexed="8"/>
        <rFont val="Times New Roman"/>
        <family val="1"/>
        <charset val="204"/>
      </rPr>
      <t xml:space="preserve">Ніжинської міської ради Чернігівської області за адресою: Чернігівська область, місто Ніжин, вулиця Шевченка, 56 в т.ч. </t>
    </r>
    <r>
      <rPr>
        <b/>
        <sz val="12"/>
        <color indexed="8"/>
        <rFont val="Times New Roman"/>
        <family val="1"/>
        <charset val="204"/>
      </rPr>
      <t>ПКД</t>
    </r>
  </si>
  <si>
    <r>
      <t xml:space="preserve">Капітальний ремонт стін коридору першого та другого поверхів шляхом демонтажу горючого оздоблення  Ніжинської  </t>
    </r>
    <r>
      <rPr>
        <b/>
        <sz val="12"/>
        <color indexed="8"/>
        <rFont val="Times New Roman"/>
        <family val="1"/>
        <charset val="204"/>
      </rPr>
      <t xml:space="preserve">гімназії №10 </t>
    </r>
    <r>
      <rPr>
        <sz val="12"/>
        <color indexed="8"/>
        <rFont val="Times New Roman"/>
        <family val="1"/>
        <charset val="204"/>
      </rPr>
      <t>Ніжинської міської ради Чернігівської області  за адресою: Чернігівська обл., м. Ніжин, вул. Станіслава Прощенка, 54 в т.ч. ПКД</t>
    </r>
  </si>
  <si>
    <t>Виготовлення ПКД по капітальному ремонту існуючого ПРУ на 90 чоловік Ніжинської гімназії  №10  Ніжинської міської ради по вул. Станіслава Прощенка,54 в м. Ніжині Чернігівської обл.</t>
  </si>
  <si>
    <t>0611142</t>
  </si>
  <si>
    <t>1142</t>
  </si>
  <si>
    <t>Інші програми та заходи у сфері освіти</t>
  </si>
  <si>
    <t>Поповнення фондів бібліотек закладів освіти словниками, довідниками, фаховою періодикою, підручниками, посібниками, наочним матеріалом з української мови; творами світової та української класики, науково-популярними і навчально-виховними виданнями з різних галузей освіти відповідно до Міської програми  розвитку та функціонування української мови   «Сильна мова – успішна держава» на 2022-2026 роки</t>
  </si>
  <si>
    <t>Підготовка та реалізація публічних інвестиційних проектів / програм публічних інвестицій за рахунок коштів місцевого бюджету в галузі освіти</t>
  </si>
  <si>
    <t>Капітальний ремонт І частини даху  ЗОШ І-ІІІ ст №7  м.Ніжин, вул. Гоголя,15 Чернігівська обл., в т.ч.ПКД</t>
  </si>
  <si>
    <r>
      <t xml:space="preserve">Встановлення автоматичної системи пожежної сигналізації, оповіщення про пожежу, управління евакуацією людей, устаткування передавання тривожних сповіщень у приміщенні Ніжинської </t>
    </r>
    <r>
      <rPr>
        <b/>
        <sz val="12"/>
        <color indexed="8"/>
        <rFont val="Times New Roman"/>
        <family val="1"/>
        <charset val="204"/>
      </rPr>
      <t>гімназії № 15</t>
    </r>
    <r>
      <rPr>
        <sz val="12"/>
        <color indexed="8"/>
        <rFont val="Times New Roman"/>
        <family val="1"/>
        <charset val="204"/>
      </rPr>
      <t xml:space="preserve"> "Основа" Ніжинської міської ради Чернігівської області, за адресою : Чернігівська обл., місто Ніжин, вул.,Об'їжджа,123 в т.ч. ПКД</t>
    </r>
  </si>
  <si>
    <r>
      <t>Встановлення автоматичної системи пожежної сигналізації, оповіщення про пожежу, управління евакуацією людей, устаткування передавання тривожних сповіщень у приміщенні Ніжинської</t>
    </r>
    <r>
      <rPr>
        <b/>
        <sz val="12"/>
        <color indexed="8"/>
        <rFont val="Times New Roman"/>
        <family val="1"/>
        <charset val="204"/>
      </rPr>
      <t xml:space="preserve"> гімназії № 16 </t>
    </r>
    <r>
      <rPr>
        <sz val="12"/>
        <color indexed="8"/>
        <rFont val="Times New Roman"/>
        <family val="1"/>
        <charset val="204"/>
      </rPr>
      <t>Ніжинської міської ради Чернігівської області в т.ч. ПКД</t>
    </r>
  </si>
  <si>
    <t>Придбання спортивного  інвентарю  для занять фізичною культурою</t>
  </si>
  <si>
    <t>Капітальний ремонт огорожі (встановленя паркану секційного та воріт з окремим входом) у Територіальному центрі</t>
  </si>
  <si>
    <t>Придбання музичних інструментів  для НМШ - 277,0 тис.грн., сценічного одягу та взуття для НМШ - 107,0 тис.грн., сценічного одягу  та взуття для НХШ - 200,0 тис.грн.</t>
  </si>
  <si>
    <t>Капітальний ремонт комунікаційних систем та книгосховища по вул. Незалежності, 40А в т.ч. ПКД</t>
  </si>
  <si>
    <t>Капітальний  ремонт  (внутрішні приміщення, комунікаційні мережі) філіалу №4  бібліотеки для дітей по вул. Об’їжджа,119 в т.ч. ПКД</t>
  </si>
  <si>
    <t>1014040</t>
  </si>
  <si>
    <t>Забезпечення діяльності музеїв і виставок</t>
  </si>
  <si>
    <t>Придбання підвісної  системи  для картин - 200,0 тис.грн., проектора - 22,0 тис.грн.</t>
  </si>
  <si>
    <t>Придбання сценічного одягу та взуття - 313,5 тис.грн., студійного монітору - 56,2 тис. грн.,  професійного студійного мікрофону - 57,6 тис.грн.</t>
  </si>
  <si>
    <t>Придбання інвертора з акамулятором (зарядна станція)</t>
  </si>
  <si>
    <t>1014083</t>
  </si>
  <si>
    <t>4083</t>
  </si>
  <si>
    <t>Підготовка та реалізація публічних інвестиційних проектів / програм публічних інвестицій за рахунок коштів місцевого бюджету в галузі культури і мистецтва</t>
  </si>
  <si>
    <t>Капітальний ремонт будинку, де народився Ю.Ф.Лисянський по вулиці Богушевича,1 в м.Ніжин Чернігівської області в т.ч. ПКД</t>
  </si>
  <si>
    <t>Співфінансування об'єкта: "Будівництво футбольного поля зі штучним покриттям на території Ніжинської дитячо - юнацької спортивної футбольної школи за адресою вул. Шевченка, 103А, м.Ніжин"</t>
  </si>
  <si>
    <t>1115061</t>
  </si>
  <si>
    <t>5061</t>
  </si>
  <si>
    <t>Капітальний ремонт даху адмінбудівлі на стадіоні" Спартак" в т.ч. ПКД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</si>
  <si>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</si>
  <si>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Міська цільова програма з капітального ремонту ліфтів в багатоквартирних житлових будинках Ніжинської міської територіальної громади на 2026 рік</t>
  </si>
  <si>
    <t xml:space="preserve">Перенос мереж на території КНП "Ніжинська центральна міська лікарня ім. Миколи Галицького" в т.ч. ПКД </t>
  </si>
  <si>
    <t>Придбання дитячих майданчиків</t>
  </si>
  <si>
    <t>Співфінансування об'єкта: "Капітальний ремонт частини громадської будівлі головного корпусу №1 "Дитяче відділення"КНП "Ніжинська центральна міська лікарня  імені Миколи Галицького" Ніжинської міської ради Чернігівської області за адресою: Чернігівська обл., м.Ніжин, вул. Амосова академіка,1" в рамках Програми відновлення України III</t>
  </si>
  <si>
    <t>Капітальний ремонт дороги по вул.Бобрицька в м. Ніжин, Чернігівської області в т.ч. ПКД</t>
  </si>
  <si>
    <t>1217520</t>
  </si>
  <si>
    <t>1217640</t>
  </si>
  <si>
    <t>Міська цільова Програма "Енергозбереження та енергоефективності на 2026 рік КП «Ніжинське управління водопровідно-каналізаційного господарства»</t>
  </si>
  <si>
    <t>Міська цільова Програма «Розвитку та фінансової підтримки комунальних підприємств Ніжинської міської  територіальної громади на 2026 рік»  (КП "НУВКГ" - 3500,0 тис.грн., КП "ВУКГ" - 3701,895 тис.грн.)</t>
  </si>
  <si>
    <t>1216091</t>
  </si>
  <si>
    <t>6091</t>
  </si>
  <si>
    <t>Підготовка та реалізація публічних інвестиційних проектів / програм публічних інвестицій за рахунок коштів місцевого бюджету в галузі житлово- комунального господарства</t>
  </si>
  <si>
    <t>0640</t>
  </si>
  <si>
    <t>Будівництво артезіанської свердловини по вул. Козача (Червонокозача), 5, м. Ніжин Чернігівської області в т.ч. ПКД та проведення експертизи</t>
  </si>
  <si>
    <t>Предмети довгострокового використання</t>
  </si>
  <si>
    <t>Міська програма реалізації повноважень міської ради у галузі земельних відносин на 2026 рік</t>
  </si>
  <si>
    <t>Бюджет розвитку</t>
  </si>
  <si>
    <t>Передані кошти</t>
  </si>
  <si>
    <t>12</t>
  </si>
  <si>
    <t xml:space="preserve">                                                        Додаток 6-1</t>
  </si>
  <si>
    <t xml:space="preserve">                                                       (код бюджету 2553800000)</t>
  </si>
  <si>
    <t xml:space="preserve">                                                          "Про бюджет Ніжинської міської територіальної громади на 2026 рік"</t>
  </si>
  <si>
    <t>Видатки розвитку загального фонду</t>
  </si>
  <si>
    <t xml:space="preserve">                                                             до рішення Ніжинської міської ради</t>
  </si>
  <si>
    <t xml:space="preserve">
          Міський голова                                                                                                                                                                 Олександр КОДОЛА 
Перший заступник міського голови 
з питань діяльності виконавчих органів ради                                     Федір ВОВЧЕНКО              
</t>
  </si>
  <si>
    <t xml:space="preserve">                                                                                                      комунальної, управлінської та соціальної інфраструктур за об’єктами                                      </t>
  </si>
  <si>
    <t>Обсяг капітальних видатків  для реалізації публічних інвестиційних проектів у 2026 році, гривень</t>
  </si>
  <si>
    <t xml:space="preserve">                                                      від 24  грудня  2025 року  № 6-52/2025</t>
  </si>
  <si>
    <t xml:space="preserve">Капітальне будівництво (придбання) інших об єктів </t>
  </si>
</sst>
</file>

<file path=xl/styles.xml><?xml version="1.0" encoding="utf-8"?>
<styleSheet xmlns="http://schemas.openxmlformats.org/spreadsheetml/2006/main">
  <numFmts count="1">
    <numFmt numFmtId="164" formatCode="#,##0.0"/>
  </numFmts>
  <fonts count="34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rgb="FF333333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78">
    <xf numFmtId="0" fontId="0" fillId="0" borderId="0" xfId="0"/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/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" fontId="8" fillId="0" borderId="1" xfId="0" applyNumberFormat="1" applyFont="1" applyFill="1" applyBorder="1"/>
    <xf numFmtId="49" fontId="7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/>
    <xf numFmtId="0" fontId="15" fillId="0" borderId="0" xfId="0" applyFont="1"/>
    <xf numFmtId="49" fontId="8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8" fillId="0" borderId="1" xfId="0" applyNumberFormat="1" applyFont="1" applyFill="1" applyBorder="1"/>
    <xf numFmtId="49" fontId="8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top" wrapText="1"/>
    </xf>
    <xf numFmtId="0" fontId="17" fillId="0" borderId="1" xfId="0" applyFont="1" applyBorder="1" applyAlignment="1">
      <alignment horizontal="justify" vertical="top" wrapText="1"/>
    </xf>
    <xf numFmtId="0" fontId="18" fillId="0" borderId="1" xfId="0" applyFont="1" applyBorder="1" applyAlignment="1">
      <alignment wrapText="1"/>
    </xf>
    <xf numFmtId="0" fontId="19" fillId="0" borderId="1" xfId="0" applyFont="1" applyBorder="1" applyAlignment="1">
      <alignment wrapText="1"/>
    </xf>
    <xf numFmtId="0" fontId="18" fillId="0" borderId="1" xfId="0" applyFont="1" applyBorder="1" applyAlignment="1">
      <alignment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9" fillId="2" borderId="2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vertical="top" wrapText="1"/>
    </xf>
    <xf numFmtId="4" fontId="4" fillId="0" borderId="3" xfId="0" applyNumberFormat="1" applyFont="1" applyBorder="1" applyAlignment="1">
      <alignment horizontal="right"/>
    </xf>
    <xf numFmtId="4" fontId="8" fillId="0" borderId="3" xfId="0" applyNumberFormat="1" applyFont="1" applyBorder="1" applyAlignment="1">
      <alignment horizontal="right"/>
    </xf>
    <xf numFmtId="0" fontId="9" fillId="3" borderId="1" xfId="0" applyFont="1" applyFill="1" applyBorder="1" applyAlignment="1">
      <alignment horizontal="center" vertical="center" wrapText="1"/>
    </xf>
    <xf numFmtId="0" fontId="21" fillId="0" borderId="1" xfId="0" applyFont="1" applyBorder="1"/>
    <xf numFmtId="0" fontId="12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4" fillId="0" borderId="1" xfId="0" applyNumberFormat="1" applyFont="1" applyBorder="1" applyAlignment="1">
      <alignment vertical="center" wrapText="1"/>
    </xf>
    <xf numFmtId="0" fontId="17" fillId="2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/>
    </xf>
    <xf numFmtId="49" fontId="12" fillId="0" borderId="2" xfId="0" applyNumberFormat="1" applyFont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vertical="center" wrapText="1"/>
    </xf>
    <xf numFmtId="0" fontId="21" fillId="0" borderId="1" xfId="0" applyFont="1" applyBorder="1" applyAlignment="1">
      <alignment wrapText="1"/>
    </xf>
    <xf numFmtId="0" fontId="22" fillId="0" borderId="1" xfId="0" applyFont="1" applyBorder="1" applyAlignment="1">
      <alignment horizontal="left" vertical="top" wrapText="1"/>
    </xf>
    <xf numFmtId="0" fontId="22" fillId="0" borderId="2" xfId="0" applyFont="1" applyFill="1" applyBorder="1" applyAlignment="1">
      <alignment horizontal="left" vertical="center" wrapText="1"/>
    </xf>
    <xf numFmtId="164" fontId="22" fillId="0" borderId="2" xfId="2" applyNumberFormat="1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right" vertical="center" wrapText="1"/>
    </xf>
    <xf numFmtId="0" fontId="9" fillId="3" borderId="1" xfId="0" applyFont="1" applyFill="1" applyBorder="1" applyAlignment="1">
      <alignment wrapText="1"/>
    </xf>
    <xf numFmtId="0" fontId="4" fillId="0" borderId="1" xfId="0" applyFont="1" applyBorder="1" applyAlignment="1">
      <alignment vertical="center"/>
    </xf>
    <xf numFmtId="0" fontId="18" fillId="3" borderId="1" xfId="0" applyFont="1" applyFill="1" applyBorder="1" applyAlignment="1">
      <alignment vertical="top" wrapText="1"/>
    </xf>
    <xf numFmtId="0" fontId="4" fillId="3" borderId="1" xfId="0" applyFont="1" applyFill="1" applyBorder="1"/>
    <xf numFmtId="4" fontId="4" fillId="3" borderId="1" xfId="0" applyNumberFormat="1" applyFont="1" applyFill="1" applyBorder="1"/>
    <xf numFmtId="0" fontId="0" fillId="3" borderId="1" xfId="0" applyFill="1" applyBorder="1"/>
    <xf numFmtId="0" fontId="10" fillId="3" borderId="1" xfId="0" applyFont="1" applyFill="1" applyBorder="1" applyAlignment="1">
      <alignment horizontal="center" vertical="center" wrapText="1"/>
    </xf>
    <xf numFmtId="4" fontId="8" fillId="3" borderId="1" xfId="0" applyNumberFormat="1" applyFont="1" applyFill="1" applyBorder="1"/>
    <xf numFmtId="0" fontId="10" fillId="0" borderId="1" xfId="0" applyFont="1" applyFill="1" applyBorder="1" applyAlignment="1">
      <alignment horizontal="center" vertical="center" wrapText="1"/>
    </xf>
    <xf numFmtId="0" fontId="26" fillId="3" borderId="0" xfId="0" applyFont="1" applyFill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0" fontId="26" fillId="0" borderId="0" xfId="0" applyFont="1" applyAlignment="1">
      <alignment horizontal="center" vertical="center"/>
    </xf>
    <xf numFmtId="0" fontId="0" fillId="0" borderId="1" xfId="0" applyFont="1" applyBorder="1"/>
    <xf numFmtId="0" fontId="0" fillId="0" borderId="0" xfId="0" applyFont="1"/>
    <xf numFmtId="4" fontId="4" fillId="3" borderId="1" xfId="0" applyNumberFormat="1" applyFont="1" applyFill="1" applyBorder="1" applyAlignment="1">
      <alignment horizontal="right" vertical="center" wrapText="1"/>
    </xf>
    <xf numFmtId="0" fontId="0" fillId="4" borderId="0" xfId="0" applyFill="1"/>
    <xf numFmtId="0" fontId="21" fillId="3" borderId="1" xfId="0" applyNumberFormat="1" applyFont="1" applyFill="1" applyBorder="1" applyAlignment="1">
      <alignment wrapText="1"/>
    </xf>
    <xf numFmtId="0" fontId="0" fillId="3" borderId="0" xfId="0" applyFill="1"/>
    <xf numFmtId="49" fontId="8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21" fillId="3" borderId="1" xfId="0" applyFont="1" applyFill="1" applyBorder="1"/>
    <xf numFmtId="49" fontId="8" fillId="3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 wrapText="1"/>
    </xf>
    <xf numFmtId="49" fontId="7" fillId="3" borderId="1" xfId="0" applyNumberFormat="1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center" vertical="top" wrapText="1"/>
    </xf>
    <xf numFmtId="49" fontId="8" fillId="3" borderId="1" xfId="0" applyNumberFormat="1" applyFont="1" applyFill="1" applyBorder="1"/>
    <xf numFmtId="0" fontId="4" fillId="3" borderId="1" xfId="0" applyFont="1" applyFill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vertical="center" wrapText="1"/>
    </xf>
    <xf numFmtId="0" fontId="23" fillId="3" borderId="1" xfId="0" applyNumberFormat="1" applyFont="1" applyFill="1" applyBorder="1" applyAlignment="1">
      <alignment wrapText="1"/>
    </xf>
    <xf numFmtId="0" fontId="23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wrapText="1"/>
    </xf>
    <xf numFmtId="49" fontId="4" fillId="3" borderId="1" xfId="0" applyNumberFormat="1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8" fillId="3" borderId="1" xfId="0" applyFont="1" applyFill="1" applyBorder="1" applyAlignment="1">
      <alignment horizontal="center" wrapText="1"/>
    </xf>
    <xf numFmtId="0" fontId="8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vertical="top" wrapText="1"/>
    </xf>
    <xf numFmtId="49" fontId="20" fillId="3" borderId="1" xfId="0" applyNumberFormat="1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horizontal="center"/>
    </xf>
    <xf numFmtId="0" fontId="25" fillId="3" borderId="1" xfId="0" applyFont="1" applyFill="1" applyBorder="1"/>
    <xf numFmtId="49" fontId="7" fillId="3" borderId="2" xfId="0" applyNumberFormat="1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left" vertical="top" wrapText="1"/>
    </xf>
    <xf numFmtId="0" fontId="22" fillId="3" borderId="1" xfId="0" applyFont="1" applyFill="1" applyBorder="1" applyAlignment="1">
      <alignment horizontal="left" vertical="center" wrapText="1"/>
    </xf>
    <xf numFmtId="0" fontId="14" fillId="3" borderId="1" xfId="0" applyFont="1" applyFill="1" applyBorder="1" applyAlignment="1">
      <alignment horizontal="left" vertical="center" wrapText="1"/>
    </xf>
    <xf numFmtId="4" fontId="8" fillId="3" borderId="1" xfId="0" applyNumberFormat="1" applyFont="1" applyFill="1" applyBorder="1" applyAlignment="1">
      <alignment horizontal="right"/>
    </xf>
    <xf numFmtId="0" fontId="17" fillId="3" borderId="1" xfId="0" applyFont="1" applyFill="1" applyBorder="1" applyAlignment="1">
      <alignment wrapText="1"/>
    </xf>
    <xf numFmtId="4" fontId="4" fillId="3" borderId="1" xfId="0" applyNumberFormat="1" applyFont="1" applyFill="1" applyBorder="1" applyAlignment="1">
      <alignment horizontal="right"/>
    </xf>
    <xf numFmtId="49" fontId="9" fillId="3" borderId="2" xfId="0" applyNumberFormat="1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wrapText="1"/>
    </xf>
    <xf numFmtId="0" fontId="14" fillId="3" borderId="2" xfId="0" applyFont="1" applyFill="1" applyBorder="1" applyAlignment="1">
      <alignment horizontal="left" vertical="center" wrapText="1"/>
    </xf>
    <xf numFmtId="0" fontId="23" fillId="3" borderId="2" xfId="0" applyFont="1" applyFill="1" applyBorder="1" applyAlignment="1">
      <alignment wrapText="1"/>
    </xf>
    <xf numFmtId="4" fontId="4" fillId="3" borderId="3" xfId="0" applyNumberFormat="1" applyFont="1" applyFill="1" applyBorder="1" applyAlignment="1">
      <alignment horizontal="right"/>
    </xf>
    <xf numFmtId="4" fontId="8" fillId="3" borderId="3" xfId="0" applyNumberFormat="1" applyFont="1" applyFill="1" applyBorder="1" applyAlignment="1">
      <alignment horizontal="right"/>
    </xf>
    <xf numFmtId="0" fontId="13" fillId="3" borderId="1" xfId="0" applyFont="1" applyFill="1" applyBorder="1" applyAlignment="1">
      <alignment vertical="top" wrapText="1"/>
    </xf>
    <xf numFmtId="4" fontId="8" fillId="3" borderId="1" xfId="0" applyNumberFormat="1" applyFont="1" applyFill="1" applyBorder="1" applyAlignment="1">
      <alignment horizontal="center" vertical="center"/>
    </xf>
    <xf numFmtId="0" fontId="14" fillId="3" borderId="1" xfId="0" applyFont="1" applyFill="1" applyBorder="1"/>
    <xf numFmtId="2" fontId="21" fillId="3" borderId="1" xfId="0" applyNumberFormat="1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0" fontId="21" fillId="3" borderId="2" xfId="0" applyFont="1" applyFill="1" applyBorder="1" applyAlignment="1">
      <alignment horizontal="center" wrapText="1"/>
    </xf>
    <xf numFmtId="0" fontId="21" fillId="3" borderId="2" xfId="0" applyFont="1" applyFill="1" applyBorder="1" applyAlignment="1">
      <alignment horizontal="left" wrapText="1"/>
    </xf>
    <xf numFmtId="0" fontId="27" fillId="3" borderId="1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wrapText="1"/>
    </xf>
    <xf numFmtId="0" fontId="23" fillId="5" borderId="1" xfId="0" applyFont="1" applyFill="1" applyBorder="1" applyAlignment="1">
      <alignment wrapText="1"/>
    </xf>
    <xf numFmtId="4" fontId="8" fillId="5" borderId="1" xfId="0" applyNumberFormat="1" applyFont="1" applyFill="1" applyBorder="1" applyAlignment="1">
      <alignment wrapText="1"/>
    </xf>
    <xf numFmtId="0" fontId="4" fillId="0" borderId="0" xfId="0" applyFont="1" applyAlignment="1">
      <alignment horizontal="center"/>
    </xf>
    <xf numFmtId="0" fontId="0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left" wrapText="1"/>
    </xf>
    <xf numFmtId="0" fontId="28" fillId="2" borderId="1" xfId="0" applyFont="1" applyFill="1" applyBorder="1" applyAlignment="1">
      <alignment horizontal="left" vertical="center" wrapText="1"/>
    </xf>
    <xf numFmtId="0" fontId="16" fillId="0" borderId="1" xfId="0" applyNumberFormat="1" applyFont="1" applyFill="1" applyBorder="1" applyAlignment="1">
      <alignment vertical="center" wrapText="1"/>
    </xf>
    <xf numFmtId="0" fontId="16" fillId="3" borderId="1" xfId="0" applyFont="1" applyFill="1" applyBorder="1" applyAlignment="1">
      <alignment vertical="center" wrapText="1"/>
    </xf>
    <xf numFmtId="49" fontId="16" fillId="0" borderId="4" xfId="0" applyNumberFormat="1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wrapText="1"/>
    </xf>
    <xf numFmtId="0" fontId="29" fillId="3" borderId="1" xfId="0" applyNumberFormat="1" applyFont="1" applyFill="1" applyBorder="1" applyAlignment="1">
      <alignment vertical="center" wrapText="1"/>
    </xf>
    <xf numFmtId="0" fontId="16" fillId="3" borderId="1" xfId="0" applyFont="1" applyFill="1" applyBorder="1" applyAlignment="1">
      <alignment horizontal="left" vertical="center" wrapText="1"/>
    </xf>
    <xf numFmtId="0" fontId="18" fillId="3" borderId="1" xfId="0" applyFont="1" applyFill="1" applyBorder="1" applyAlignment="1">
      <alignment vertical="center" wrapText="1"/>
    </xf>
    <xf numFmtId="0" fontId="16" fillId="3" borderId="1" xfId="0" applyNumberFormat="1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wrapText="1"/>
    </xf>
    <xf numFmtId="0" fontId="16" fillId="3" borderId="1" xfId="0" applyNumberFormat="1" applyFont="1" applyFill="1" applyBorder="1" applyAlignment="1">
      <alignment wrapText="1"/>
    </xf>
    <xf numFmtId="0" fontId="30" fillId="0" borderId="1" xfId="0" applyFont="1" applyBorder="1" applyAlignment="1">
      <alignment vertical="top" wrapText="1"/>
    </xf>
    <xf numFmtId="0" fontId="31" fillId="3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vertical="center" wrapText="1"/>
    </xf>
    <xf numFmtId="0" fontId="30" fillId="0" borderId="1" xfId="0" applyFont="1" applyFill="1" applyBorder="1" applyAlignment="1">
      <alignment vertical="top" wrapText="1"/>
    </xf>
    <xf numFmtId="0" fontId="18" fillId="3" borderId="1" xfId="0" applyFont="1" applyFill="1" applyBorder="1" applyAlignment="1">
      <alignment horizontal="left" vertical="center" wrapText="1"/>
    </xf>
    <xf numFmtId="0" fontId="26" fillId="0" borderId="1" xfId="0" applyFont="1" applyBorder="1" applyAlignment="1">
      <alignment horizontal="center" vertical="center" wrapText="1"/>
    </xf>
    <xf numFmtId="2" fontId="21" fillId="3" borderId="1" xfId="0" applyNumberFormat="1" applyFont="1" applyFill="1" applyBorder="1" applyAlignment="1">
      <alignment wrapText="1"/>
    </xf>
    <xf numFmtId="0" fontId="26" fillId="0" borderId="1" xfId="0" applyFont="1" applyBorder="1" applyAlignment="1">
      <alignment horizontal="center" vertical="center"/>
    </xf>
    <xf numFmtId="4" fontId="0" fillId="0" borderId="1" xfId="0" applyNumberFormat="1" applyBorder="1"/>
    <xf numFmtId="4" fontId="8" fillId="3" borderId="1" xfId="0" applyNumberFormat="1" applyFont="1" applyFill="1" applyBorder="1" applyAlignment="1">
      <alignment horizontal="right" vertical="center"/>
    </xf>
    <xf numFmtId="0" fontId="2" fillId="0" borderId="1" xfId="0" applyFont="1" applyBorder="1"/>
    <xf numFmtId="0" fontId="4" fillId="0" borderId="0" xfId="0" applyFont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horizontal="center" wrapText="1"/>
    </xf>
    <xf numFmtId="0" fontId="32" fillId="0" borderId="0" xfId="0" applyFont="1" applyBorder="1" applyAlignment="1">
      <alignment horizontal="left" wrapText="1"/>
    </xf>
    <xf numFmtId="0" fontId="3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</cellXfs>
  <cellStyles count="3">
    <cellStyle name="Звичайний" xfId="0" builtinId="0"/>
    <cellStyle name="Звичайний_Додаток _ 3 зм_ни 4575" xfId="2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8"/>
  <sheetViews>
    <sheetView tabSelected="1" showWhiteSpace="0" view="pageBreakPreview" topLeftCell="A33" zoomScaleNormal="100" zoomScaleSheetLayoutView="100" workbookViewId="0">
      <selection activeCell="E46" sqref="E46"/>
    </sheetView>
  </sheetViews>
  <sheetFormatPr defaultRowHeight="12.75"/>
  <cols>
    <col min="1" max="1" width="9.7109375" customWidth="1"/>
    <col min="3" max="3" width="9.28515625" customWidth="1"/>
    <col min="4" max="4" width="38.140625" customWidth="1"/>
    <col min="5" max="5" width="77.28515625" customWidth="1"/>
    <col min="6" max="6" width="17" customWidth="1"/>
    <col min="7" max="7" width="17.42578125" customWidth="1"/>
  </cols>
  <sheetData>
    <row r="1" spans="1:7" ht="16.5" customHeight="1">
      <c r="E1" s="168" t="s">
        <v>193</v>
      </c>
      <c r="F1" s="168"/>
      <c r="G1" s="168"/>
    </row>
    <row r="2" spans="1:7">
      <c r="D2" s="21"/>
      <c r="E2" s="168" t="s">
        <v>197</v>
      </c>
      <c r="F2" s="168"/>
      <c r="G2" s="168"/>
    </row>
    <row r="3" spans="1:7" ht="12.75" hidden="1" customHeight="1">
      <c r="E3" s="139"/>
      <c r="F3" s="170"/>
      <c r="G3" s="170"/>
    </row>
    <row r="4" spans="1:7" ht="13.5" customHeight="1">
      <c r="E4" s="168" t="s">
        <v>195</v>
      </c>
      <c r="F4" s="168"/>
      <c r="G4" s="168"/>
    </row>
    <row r="5" spans="1:7" ht="13.5" customHeight="1">
      <c r="E5" s="169" t="s">
        <v>194</v>
      </c>
      <c r="F5" s="169"/>
      <c r="G5" s="169"/>
    </row>
    <row r="6" spans="1:7" ht="13.5" customHeight="1">
      <c r="E6" s="169" t="s">
        <v>201</v>
      </c>
      <c r="F6" s="169"/>
      <c r="G6" s="169"/>
    </row>
    <row r="7" spans="1:7" ht="33.75" customHeight="1">
      <c r="A7" s="174" t="s">
        <v>126</v>
      </c>
      <c r="B7" s="174"/>
      <c r="C7" s="174"/>
      <c r="D7" s="174"/>
      <c r="E7" s="174"/>
      <c r="F7" s="174"/>
      <c r="G7" s="174"/>
    </row>
    <row r="8" spans="1:7" ht="16.5" customHeight="1">
      <c r="A8" s="175" t="s">
        <v>199</v>
      </c>
      <c r="B8" s="176"/>
      <c r="C8" s="176"/>
      <c r="D8" s="176"/>
      <c r="E8" s="176"/>
      <c r="F8" s="176"/>
      <c r="G8" s="176"/>
    </row>
    <row r="9" spans="1:7" ht="15.75">
      <c r="A9" s="175" t="s">
        <v>125</v>
      </c>
      <c r="B9" s="176"/>
      <c r="C9" s="176"/>
      <c r="D9" s="176"/>
      <c r="E9" s="176"/>
      <c r="F9" s="176"/>
      <c r="G9" s="176"/>
    </row>
    <row r="10" spans="1:7">
      <c r="A10" s="177">
        <v>2553800000</v>
      </c>
      <c r="B10" s="177"/>
    </row>
    <row r="11" spans="1:7">
      <c r="A11" s="173" t="s">
        <v>0</v>
      </c>
      <c r="B11" s="173"/>
    </row>
    <row r="12" spans="1:7" ht="102.2" customHeight="1">
      <c r="A12" s="1" t="s">
        <v>26</v>
      </c>
      <c r="B12" s="1" t="s">
        <v>27</v>
      </c>
      <c r="C12" s="1" t="s">
        <v>2</v>
      </c>
      <c r="D12" s="2" t="s">
        <v>1</v>
      </c>
      <c r="E12" s="2" t="s">
        <v>124</v>
      </c>
      <c r="F12" s="2" t="s">
        <v>129</v>
      </c>
      <c r="G12" s="2" t="s">
        <v>200</v>
      </c>
    </row>
    <row r="13" spans="1:7" ht="36.75" customHeight="1">
      <c r="A13" s="22" t="s">
        <v>15</v>
      </c>
      <c r="B13" s="26" t="s">
        <v>192</v>
      </c>
      <c r="C13" s="63"/>
      <c r="D13" s="87" t="s">
        <v>16</v>
      </c>
      <c r="E13" s="2"/>
      <c r="F13" s="61">
        <f>F14</f>
        <v>3150000</v>
      </c>
      <c r="G13" s="2" t="s">
        <v>127</v>
      </c>
    </row>
    <row r="14" spans="1:7" ht="54.75" customHeight="1">
      <c r="A14" s="26" t="s">
        <v>17</v>
      </c>
      <c r="B14" s="22" t="s">
        <v>89</v>
      </c>
      <c r="C14" s="10" t="s">
        <v>91</v>
      </c>
      <c r="D14" s="42" t="s">
        <v>90</v>
      </c>
      <c r="E14" s="43"/>
      <c r="F14" s="61">
        <f>F15</f>
        <v>3150000</v>
      </c>
      <c r="G14" s="2"/>
    </row>
    <row r="15" spans="1:7" ht="35.25" customHeight="1">
      <c r="A15" s="6"/>
      <c r="B15" s="44">
        <v>3132</v>
      </c>
      <c r="C15" s="6"/>
      <c r="D15" s="143" t="s">
        <v>6</v>
      </c>
      <c r="E15" s="30" t="s">
        <v>178</v>
      </c>
      <c r="F15" s="76">
        <v>3150000</v>
      </c>
      <c r="G15" s="2"/>
    </row>
    <row r="16" spans="1:7" ht="17.45" customHeight="1">
      <c r="A16" s="136"/>
      <c r="B16" s="136"/>
      <c r="C16" s="136"/>
      <c r="D16" s="136"/>
      <c r="E16" s="137"/>
      <c r="F16" s="138">
        <f>F13</f>
        <v>3150000</v>
      </c>
      <c r="G16" s="136"/>
    </row>
    <row r="17" spans="1:8" ht="18.75" customHeight="1">
      <c r="A17" s="15" t="s">
        <v>7</v>
      </c>
      <c r="B17" s="13" t="s">
        <v>9</v>
      </c>
      <c r="C17" s="5"/>
      <c r="D17" s="7" t="s">
        <v>8</v>
      </c>
      <c r="E17" s="43"/>
      <c r="F17" s="8">
        <f>F18+F21+F26+F28+F30+F34+F37</f>
        <v>25074200</v>
      </c>
      <c r="G17" s="65"/>
    </row>
    <row r="18" spans="1:8" ht="45.75" customHeight="1">
      <c r="A18" s="80" t="s">
        <v>29</v>
      </c>
      <c r="B18" s="81" t="s">
        <v>30</v>
      </c>
      <c r="C18" s="81" t="s">
        <v>31</v>
      </c>
      <c r="D18" s="82" t="s">
        <v>32</v>
      </c>
      <c r="E18" s="83"/>
      <c r="F18" s="69">
        <f>F19+F20</f>
        <v>1974000</v>
      </c>
      <c r="G18" s="65"/>
    </row>
    <row r="19" spans="1:8" ht="45.75" customHeight="1">
      <c r="A19" s="88"/>
      <c r="B19" s="60" t="s">
        <v>10</v>
      </c>
      <c r="C19" s="89"/>
      <c r="D19" s="68" t="s">
        <v>11</v>
      </c>
      <c r="E19" s="145" t="s">
        <v>131</v>
      </c>
      <c r="F19" s="66">
        <v>1750000</v>
      </c>
      <c r="G19" s="65"/>
      <c r="H19" s="79"/>
    </row>
    <row r="20" spans="1:8" ht="49.5" customHeight="1">
      <c r="A20" s="88"/>
      <c r="B20" s="60" t="s">
        <v>19</v>
      </c>
      <c r="C20" s="89"/>
      <c r="D20" s="68" t="s">
        <v>6</v>
      </c>
      <c r="E20" s="145" t="s">
        <v>130</v>
      </c>
      <c r="F20" s="66">
        <v>224000</v>
      </c>
      <c r="G20" s="65"/>
      <c r="H20" s="79"/>
    </row>
    <row r="21" spans="1:8" ht="36" customHeight="1">
      <c r="A21" s="80" t="s">
        <v>50</v>
      </c>
      <c r="B21" s="81" t="s">
        <v>51</v>
      </c>
      <c r="C21" s="90" t="s">
        <v>52</v>
      </c>
      <c r="D21" s="42" t="s">
        <v>53</v>
      </c>
      <c r="E21" s="83"/>
      <c r="F21" s="69">
        <f>F22+F25</f>
        <v>10650000</v>
      </c>
      <c r="G21" s="65"/>
    </row>
    <row r="22" spans="1:8" ht="57" customHeight="1">
      <c r="A22" s="65"/>
      <c r="B22" s="60" t="s">
        <v>54</v>
      </c>
      <c r="C22" s="89"/>
      <c r="D22" s="68" t="s">
        <v>55</v>
      </c>
      <c r="E22" s="146" t="s">
        <v>128</v>
      </c>
      <c r="F22" s="66">
        <f>7500000+3150000</f>
        <v>10650000</v>
      </c>
      <c r="G22" s="65"/>
    </row>
    <row r="23" spans="1:8" ht="54" hidden="1" customHeight="1">
      <c r="A23" s="80" t="s">
        <v>72</v>
      </c>
      <c r="B23" s="60" t="s">
        <v>94</v>
      </c>
      <c r="C23" s="80" t="s">
        <v>86</v>
      </c>
      <c r="D23" s="68" t="s">
        <v>55</v>
      </c>
      <c r="E23" s="92"/>
      <c r="F23" s="69">
        <f>F24</f>
        <v>0</v>
      </c>
      <c r="G23" s="65"/>
    </row>
    <row r="24" spans="1:8" ht="66.75" hidden="1" customHeight="1">
      <c r="A24" s="65"/>
      <c r="B24" s="60" t="s">
        <v>95</v>
      </c>
      <c r="C24" s="65"/>
      <c r="D24" s="68" t="s">
        <v>55</v>
      </c>
      <c r="E24" s="78"/>
      <c r="F24" s="66"/>
      <c r="G24" s="65"/>
    </row>
    <row r="25" spans="1:8" s="79" customFormat="1" ht="59.25" hidden="1" customHeight="1">
      <c r="A25" s="65"/>
      <c r="B25" s="60"/>
      <c r="C25" s="65"/>
      <c r="D25" s="68"/>
      <c r="E25" s="78"/>
      <c r="F25" s="66"/>
      <c r="G25" s="65"/>
    </row>
    <row r="26" spans="1:8" ht="40.5" customHeight="1">
      <c r="A26" s="80" t="s">
        <v>56</v>
      </c>
      <c r="B26" s="80" t="s">
        <v>57</v>
      </c>
      <c r="C26" s="80" t="s">
        <v>58</v>
      </c>
      <c r="D26" s="42" t="s">
        <v>59</v>
      </c>
      <c r="E26" s="93"/>
      <c r="F26" s="69">
        <f>F27</f>
        <v>500000</v>
      </c>
      <c r="G26" s="65"/>
    </row>
    <row r="27" spans="1:8" ht="54.75" customHeight="1">
      <c r="A27" s="89"/>
      <c r="B27" s="60" t="s">
        <v>54</v>
      </c>
      <c r="C27" s="89"/>
      <c r="D27" s="68" t="s">
        <v>55</v>
      </c>
      <c r="E27" s="147" t="s">
        <v>132</v>
      </c>
      <c r="F27" s="66">
        <v>500000</v>
      </c>
      <c r="G27" s="65"/>
    </row>
    <row r="28" spans="1:8" ht="54" customHeight="1">
      <c r="A28" s="80" t="s">
        <v>133</v>
      </c>
      <c r="B28" s="80" t="s">
        <v>134</v>
      </c>
      <c r="C28" s="80" t="s">
        <v>45</v>
      </c>
      <c r="D28" s="94" t="s">
        <v>135</v>
      </c>
      <c r="E28" s="91"/>
      <c r="F28" s="69">
        <f>F29</f>
        <v>1000000</v>
      </c>
      <c r="G28" s="65"/>
    </row>
    <row r="29" spans="1:8" ht="53.25" customHeight="1">
      <c r="A29" s="89"/>
      <c r="B29" s="96">
        <v>2281</v>
      </c>
      <c r="C29" s="81"/>
      <c r="D29" s="96" t="s">
        <v>60</v>
      </c>
      <c r="E29" s="150" t="s">
        <v>136</v>
      </c>
      <c r="F29" s="66">
        <v>1000000</v>
      </c>
      <c r="G29" s="65"/>
    </row>
    <row r="30" spans="1:8" ht="36" customHeight="1">
      <c r="A30" s="22" t="s">
        <v>61</v>
      </c>
      <c r="B30" s="24">
        <v>7520</v>
      </c>
      <c r="C30" s="22" t="s">
        <v>62</v>
      </c>
      <c r="D30" s="46" t="s">
        <v>63</v>
      </c>
      <c r="E30" s="47"/>
      <c r="F30" s="8">
        <f>F31+F32+F33</f>
        <v>3075200</v>
      </c>
      <c r="G30" s="5"/>
    </row>
    <row r="31" spans="1:8" ht="29.25" customHeight="1">
      <c r="A31" s="28"/>
      <c r="B31" s="45">
        <v>3110</v>
      </c>
      <c r="C31" s="19"/>
      <c r="D31" s="45" t="s">
        <v>11</v>
      </c>
      <c r="E31" s="149" t="s">
        <v>137</v>
      </c>
      <c r="F31" s="20">
        <v>300200</v>
      </c>
      <c r="G31" s="5"/>
    </row>
    <row r="32" spans="1:8" ht="36" customHeight="1">
      <c r="A32" s="28"/>
      <c r="B32" s="27" t="s">
        <v>118</v>
      </c>
      <c r="C32" s="28"/>
      <c r="D32" s="124" t="s">
        <v>93</v>
      </c>
      <c r="E32" s="148" t="s">
        <v>137</v>
      </c>
      <c r="F32" s="20">
        <v>2550000</v>
      </c>
      <c r="G32" s="5"/>
    </row>
    <row r="33" spans="1:7" ht="36" customHeight="1">
      <c r="A33" s="28"/>
      <c r="B33" s="27" t="s">
        <v>54</v>
      </c>
      <c r="C33" s="28"/>
      <c r="D33" s="34" t="s">
        <v>55</v>
      </c>
      <c r="E33" s="149" t="s">
        <v>139</v>
      </c>
      <c r="F33" s="20">
        <v>225000</v>
      </c>
      <c r="G33" s="5"/>
    </row>
    <row r="34" spans="1:7" ht="45.75" customHeight="1">
      <c r="A34" s="22" t="s">
        <v>64</v>
      </c>
      <c r="B34" s="22" t="s">
        <v>65</v>
      </c>
      <c r="C34" s="22" t="s">
        <v>66</v>
      </c>
      <c r="D34" s="9" t="s">
        <v>67</v>
      </c>
      <c r="F34" s="8">
        <f>F35+F36</f>
        <v>875000</v>
      </c>
      <c r="G34" s="5"/>
    </row>
    <row r="35" spans="1:7" ht="42" customHeight="1">
      <c r="A35" s="22"/>
      <c r="B35" s="27" t="s">
        <v>10</v>
      </c>
      <c r="C35" s="22"/>
      <c r="D35" s="45" t="s">
        <v>11</v>
      </c>
      <c r="E35" s="53" t="s">
        <v>140</v>
      </c>
      <c r="F35" s="20">
        <v>125000</v>
      </c>
      <c r="G35" s="5"/>
    </row>
    <row r="36" spans="1:7" ht="48.75" customHeight="1">
      <c r="A36" s="27"/>
      <c r="B36" s="27" t="s">
        <v>44</v>
      </c>
      <c r="C36" s="27"/>
      <c r="D36" s="70" t="s">
        <v>48</v>
      </c>
      <c r="E36" s="53" t="s">
        <v>141</v>
      </c>
      <c r="F36" s="20">
        <v>750000</v>
      </c>
      <c r="G36" s="5"/>
    </row>
    <row r="37" spans="1:7" ht="36" customHeight="1">
      <c r="A37" s="22" t="s">
        <v>68</v>
      </c>
      <c r="B37" s="22" t="s">
        <v>69</v>
      </c>
      <c r="C37" s="22" t="s">
        <v>70</v>
      </c>
      <c r="D37" s="9" t="s">
        <v>71</v>
      </c>
      <c r="E37" s="54"/>
      <c r="F37" s="8">
        <f>F38</f>
        <v>7000000</v>
      </c>
      <c r="G37" s="5"/>
    </row>
    <row r="38" spans="1:7" ht="39.75" customHeight="1">
      <c r="A38" s="27"/>
      <c r="B38" s="27" t="s">
        <v>10</v>
      </c>
      <c r="C38" s="22"/>
      <c r="D38" s="45" t="s">
        <v>11</v>
      </c>
      <c r="E38" s="53" t="s">
        <v>142</v>
      </c>
      <c r="F38" s="20">
        <v>7000000</v>
      </c>
      <c r="G38" s="5"/>
    </row>
    <row r="39" spans="1:7" ht="27" customHeight="1">
      <c r="A39" s="29" t="s">
        <v>3</v>
      </c>
      <c r="B39" s="3" t="s">
        <v>4</v>
      </c>
      <c r="C39" s="3"/>
      <c r="D39" s="4" t="s">
        <v>5</v>
      </c>
      <c r="E39" s="55"/>
      <c r="F39" s="18">
        <f>F40+F48+F53</f>
        <v>2637200</v>
      </c>
      <c r="G39" s="18">
        <f>G40+G48+G53</f>
        <v>11650000</v>
      </c>
    </row>
    <row r="40" spans="1:7" ht="29.25" customHeight="1">
      <c r="A40" s="23" t="s">
        <v>20</v>
      </c>
      <c r="B40" s="81" t="s">
        <v>22</v>
      </c>
      <c r="C40" s="81" t="s">
        <v>92</v>
      </c>
      <c r="D40" s="87" t="s">
        <v>21</v>
      </c>
      <c r="E40" s="97"/>
      <c r="F40" s="69">
        <f>SUM(F41:F47)</f>
        <v>2627200</v>
      </c>
      <c r="G40" s="67"/>
    </row>
    <row r="41" spans="1:7" ht="29.25" hidden="1" customHeight="1">
      <c r="A41" s="23"/>
      <c r="B41" s="130" t="s">
        <v>10</v>
      </c>
      <c r="C41" s="81"/>
      <c r="D41" s="34" t="s">
        <v>11</v>
      </c>
      <c r="E41" s="52"/>
      <c r="F41" s="66"/>
      <c r="G41" s="67"/>
    </row>
    <row r="42" spans="1:7" ht="30" customHeight="1">
      <c r="A42" s="23"/>
      <c r="B42" s="14" t="s">
        <v>10</v>
      </c>
      <c r="C42" s="81"/>
      <c r="D42" s="45" t="s">
        <v>11</v>
      </c>
      <c r="E42" s="31" t="s">
        <v>155</v>
      </c>
      <c r="F42" s="66">
        <v>77200</v>
      </c>
      <c r="G42" s="67"/>
    </row>
    <row r="43" spans="1:7" ht="57.75" customHeight="1">
      <c r="A43" s="6"/>
      <c r="B43" s="14" t="s">
        <v>118</v>
      </c>
      <c r="C43" s="17"/>
      <c r="D43" s="34" t="s">
        <v>93</v>
      </c>
      <c r="E43" s="151" t="s">
        <v>144</v>
      </c>
      <c r="F43" s="12">
        <v>550000</v>
      </c>
      <c r="G43" s="6"/>
    </row>
    <row r="44" spans="1:7" ht="52.5" customHeight="1">
      <c r="A44" s="6"/>
      <c r="B44" s="14" t="s">
        <v>19</v>
      </c>
      <c r="C44" s="17"/>
      <c r="D44" s="34" t="s">
        <v>6</v>
      </c>
      <c r="E44" s="151" t="s">
        <v>146</v>
      </c>
      <c r="F44" s="12">
        <v>400000</v>
      </c>
      <c r="G44" s="6"/>
    </row>
    <row r="45" spans="1:7" ht="68.25" customHeight="1">
      <c r="A45" s="27"/>
      <c r="B45" s="60" t="s">
        <v>19</v>
      </c>
      <c r="C45" s="80"/>
      <c r="D45" s="68" t="s">
        <v>6</v>
      </c>
      <c r="E45" s="151" t="s">
        <v>145</v>
      </c>
      <c r="F45" s="66">
        <v>1500000</v>
      </c>
      <c r="G45" s="67"/>
    </row>
    <row r="46" spans="1:7" ht="65.25" customHeight="1">
      <c r="A46" s="6"/>
      <c r="B46" s="98" t="s">
        <v>44</v>
      </c>
      <c r="C46" s="99"/>
      <c r="D46" s="143" t="s">
        <v>202</v>
      </c>
      <c r="E46" s="151" t="s">
        <v>143</v>
      </c>
      <c r="F46" s="66">
        <v>100000</v>
      </c>
      <c r="G46" s="67"/>
    </row>
    <row r="47" spans="1:7" ht="57" hidden="1" customHeight="1">
      <c r="A47" s="6"/>
      <c r="B47" s="14" t="s">
        <v>19</v>
      </c>
      <c r="C47" s="17"/>
      <c r="D47" s="34" t="s">
        <v>6</v>
      </c>
      <c r="E47" s="31"/>
      <c r="F47" s="12">
        <f>980000-980000</f>
        <v>0</v>
      </c>
      <c r="G47" s="6"/>
    </row>
    <row r="48" spans="1:7" ht="34.5" customHeight="1">
      <c r="A48" s="22" t="s">
        <v>147</v>
      </c>
      <c r="B48" s="22" t="s">
        <v>148</v>
      </c>
      <c r="C48" s="22" t="s">
        <v>43</v>
      </c>
      <c r="D48" s="9" t="s">
        <v>149</v>
      </c>
      <c r="E48" s="32"/>
      <c r="F48" s="18">
        <f>F50+F49</f>
        <v>10000</v>
      </c>
      <c r="G48" s="6"/>
    </row>
    <row r="49" spans="1:7" ht="90.75" customHeight="1">
      <c r="A49" s="22"/>
      <c r="B49" s="27" t="s">
        <v>10</v>
      </c>
      <c r="C49" s="22"/>
      <c r="D49" s="45" t="s">
        <v>11</v>
      </c>
      <c r="E49" s="72" t="s">
        <v>150</v>
      </c>
      <c r="F49" s="12">
        <v>10000</v>
      </c>
      <c r="G49" s="6"/>
    </row>
    <row r="50" spans="1:7" ht="38.25" hidden="1" customHeight="1">
      <c r="A50" s="65"/>
      <c r="B50" s="98" t="s">
        <v>19</v>
      </c>
      <c r="C50" s="99"/>
      <c r="D50" s="68" t="s">
        <v>6</v>
      </c>
      <c r="E50" s="64"/>
      <c r="F50" s="66">
        <f>200000-200000</f>
        <v>0</v>
      </c>
      <c r="G50" s="67"/>
    </row>
    <row r="51" spans="1:7" ht="38.25" hidden="1" customHeight="1">
      <c r="A51" s="22" t="s">
        <v>122</v>
      </c>
      <c r="B51" s="80" t="s">
        <v>123</v>
      </c>
      <c r="C51" s="99"/>
      <c r="D51" s="71" t="s">
        <v>121</v>
      </c>
      <c r="E51" s="133"/>
      <c r="F51" s="69">
        <f>F52</f>
        <v>0</v>
      </c>
      <c r="G51" s="67"/>
    </row>
    <row r="52" spans="1:7" ht="38.25" hidden="1" customHeight="1">
      <c r="A52" s="65"/>
      <c r="B52" s="98" t="s">
        <v>10</v>
      </c>
      <c r="C52" s="99"/>
      <c r="D52" s="45" t="s">
        <v>11</v>
      </c>
      <c r="E52" s="134"/>
      <c r="F52" s="66">
        <f>300000-300000</f>
        <v>0</v>
      </c>
      <c r="G52" s="67"/>
    </row>
    <row r="53" spans="1:7" ht="39.75" customHeight="1">
      <c r="A53" s="22" t="s">
        <v>73</v>
      </c>
      <c r="B53" s="22" t="s">
        <v>42</v>
      </c>
      <c r="C53" s="22" t="s">
        <v>43</v>
      </c>
      <c r="D53" s="9" t="s">
        <v>151</v>
      </c>
      <c r="E53" s="33"/>
      <c r="F53" s="18"/>
      <c r="G53" s="18">
        <f>G54+G55+G56</f>
        <v>11650000</v>
      </c>
    </row>
    <row r="54" spans="1:7" ht="30.75" customHeight="1">
      <c r="A54" s="65"/>
      <c r="B54" s="98" t="s">
        <v>19</v>
      </c>
      <c r="C54" s="99"/>
      <c r="D54" s="143" t="s">
        <v>6</v>
      </c>
      <c r="E54" s="152" t="s">
        <v>152</v>
      </c>
      <c r="F54" s="66"/>
      <c r="G54" s="66">
        <v>6150000</v>
      </c>
    </row>
    <row r="55" spans="1:7" ht="87" customHeight="1">
      <c r="A55" s="65"/>
      <c r="B55" s="98" t="s">
        <v>19</v>
      </c>
      <c r="C55" s="99"/>
      <c r="D55" s="143" t="s">
        <v>6</v>
      </c>
      <c r="E55" s="153" t="s">
        <v>153</v>
      </c>
      <c r="F55" s="66"/>
      <c r="G55" s="66">
        <v>2645090</v>
      </c>
    </row>
    <row r="56" spans="1:7" ht="79.5" customHeight="1">
      <c r="A56" s="65"/>
      <c r="B56" s="98" t="s">
        <v>19</v>
      </c>
      <c r="C56" s="99"/>
      <c r="D56" s="143" t="s">
        <v>6</v>
      </c>
      <c r="E56" s="151" t="s">
        <v>154</v>
      </c>
      <c r="F56" s="66"/>
      <c r="G56" s="66">
        <v>2854910</v>
      </c>
    </row>
    <row r="57" spans="1:7" ht="27.75" customHeight="1">
      <c r="A57" s="84" t="s">
        <v>12</v>
      </c>
      <c r="B57" s="84" t="s">
        <v>14</v>
      </c>
      <c r="C57" s="99"/>
      <c r="D57" s="100" t="s">
        <v>13</v>
      </c>
      <c r="E57" s="83"/>
      <c r="F57" s="69">
        <f>F58</f>
        <v>501900</v>
      </c>
      <c r="G57" s="67"/>
    </row>
    <row r="58" spans="1:7" s="77" customFormat="1" ht="60.75" customHeight="1">
      <c r="A58" s="84" t="s">
        <v>23</v>
      </c>
      <c r="B58" s="84" t="s">
        <v>25</v>
      </c>
      <c r="C58" s="101">
        <v>1020</v>
      </c>
      <c r="D58" s="100" t="s">
        <v>24</v>
      </c>
      <c r="E58" s="79"/>
      <c r="F58" s="69">
        <f>F59+F60</f>
        <v>501900</v>
      </c>
      <c r="G58" s="67"/>
    </row>
    <row r="59" spans="1:7" ht="45" customHeight="1">
      <c r="A59" s="88"/>
      <c r="B59" s="98" t="s">
        <v>19</v>
      </c>
      <c r="C59" s="99"/>
      <c r="D59" s="68" t="s">
        <v>6</v>
      </c>
      <c r="E59" s="155" t="s">
        <v>156</v>
      </c>
      <c r="F59" s="66">
        <v>501900</v>
      </c>
      <c r="G59" s="67"/>
    </row>
    <row r="60" spans="1:7" ht="51" hidden="1" customHeight="1">
      <c r="A60" s="88"/>
      <c r="B60" s="98"/>
      <c r="C60" s="99"/>
      <c r="D60" s="68"/>
      <c r="E60" s="156"/>
      <c r="F60" s="66"/>
      <c r="G60" s="67"/>
    </row>
    <row r="61" spans="1:7" ht="30" customHeight="1">
      <c r="A61" s="13" t="s">
        <v>36</v>
      </c>
      <c r="B61" s="16">
        <v>10</v>
      </c>
      <c r="C61" s="36"/>
      <c r="D61" s="37" t="s">
        <v>37</v>
      </c>
      <c r="E61" s="157"/>
      <c r="F61" s="18">
        <f>F62+F64+F67+F69+F71+F75+F73</f>
        <v>2309300</v>
      </c>
      <c r="G61" s="18">
        <f>G62+G64+G67+G69+G71+G75+G73</f>
        <v>4500000</v>
      </c>
    </row>
    <row r="62" spans="1:7" ht="30" customHeight="1">
      <c r="A62" s="13" t="s">
        <v>102</v>
      </c>
      <c r="B62" s="16">
        <v>1080</v>
      </c>
      <c r="C62" s="15" t="s">
        <v>28</v>
      </c>
      <c r="D62" s="71" t="s">
        <v>101</v>
      </c>
      <c r="E62" s="158"/>
      <c r="F62" s="18">
        <f>F63</f>
        <v>584000</v>
      </c>
      <c r="G62" s="6"/>
    </row>
    <row r="63" spans="1:7" ht="52.5" customHeight="1">
      <c r="A63" s="13"/>
      <c r="B63" s="35">
        <v>3110</v>
      </c>
      <c r="C63" s="36"/>
      <c r="D63" s="34" t="s">
        <v>11</v>
      </c>
      <c r="E63" s="159" t="s">
        <v>157</v>
      </c>
      <c r="F63" s="12">
        <v>584000</v>
      </c>
      <c r="G63" s="6"/>
    </row>
    <row r="64" spans="1:7" ht="30" customHeight="1">
      <c r="A64" s="15" t="s">
        <v>104</v>
      </c>
      <c r="B64" s="16">
        <v>4030</v>
      </c>
      <c r="C64" s="15" t="s">
        <v>106</v>
      </c>
      <c r="D64" s="73" t="s">
        <v>105</v>
      </c>
      <c r="E64" s="159"/>
      <c r="F64" s="18">
        <f>F65+F66</f>
        <v>915000</v>
      </c>
      <c r="G64" s="6"/>
    </row>
    <row r="65" spans="1:8" ht="37.5" customHeight="1">
      <c r="A65" s="13"/>
      <c r="B65" s="35">
        <v>3132</v>
      </c>
      <c r="C65" s="36"/>
      <c r="D65" s="143" t="s">
        <v>6</v>
      </c>
      <c r="E65" s="159" t="s">
        <v>158</v>
      </c>
      <c r="F65" s="12">
        <v>500000</v>
      </c>
      <c r="G65" s="6"/>
    </row>
    <row r="66" spans="1:8" ht="37.5" customHeight="1">
      <c r="A66" s="13"/>
      <c r="B66" s="35">
        <v>3132</v>
      </c>
      <c r="C66" s="36"/>
      <c r="D66" s="143" t="s">
        <v>6</v>
      </c>
      <c r="E66" s="159" t="s">
        <v>159</v>
      </c>
      <c r="F66" s="12">
        <v>415000</v>
      </c>
      <c r="G66" s="6"/>
    </row>
    <row r="67" spans="1:8" ht="37.5" customHeight="1">
      <c r="A67" s="15" t="s">
        <v>160</v>
      </c>
      <c r="B67" s="16">
        <v>4040</v>
      </c>
      <c r="C67" s="15" t="s">
        <v>106</v>
      </c>
      <c r="D67" s="125" t="s">
        <v>161</v>
      </c>
      <c r="E67" s="159"/>
      <c r="F67" s="18">
        <f>F68</f>
        <v>222000</v>
      </c>
      <c r="G67" s="6"/>
    </row>
    <row r="68" spans="1:8" ht="41.25" customHeight="1">
      <c r="A68" s="13"/>
      <c r="B68" s="35">
        <v>3110</v>
      </c>
      <c r="C68" s="36"/>
      <c r="D68" s="154"/>
      <c r="E68" s="159" t="s">
        <v>162</v>
      </c>
      <c r="F68" s="12">
        <v>222000</v>
      </c>
      <c r="G68" s="6"/>
    </row>
    <row r="69" spans="1:8" ht="46.5" customHeight="1">
      <c r="A69" s="15" t="s">
        <v>39</v>
      </c>
      <c r="B69" s="15" t="s">
        <v>40</v>
      </c>
      <c r="C69" s="15" t="s">
        <v>41</v>
      </c>
      <c r="D69" s="38" t="s">
        <v>38</v>
      </c>
      <c r="E69" s="33"/>
      <c r="F69" s="18">
        <f>F70</f>
        <v>427300</v>
      </c>
      <c r="G69" s="6"/>
    </row>
    <row r="70" spans="1:8" ht="31.5" customHeight="1">
      <c r="A70" s="15"/>
      <c r="B70" s="27" t="s">
        <v>10</v>
      </c>
      <c r="C70" s="28"/>
      <c r="D70" s="34" t="s">
        <v>11</v>
      </c>
      <c r="E70" s="160" t="s">
        <v>163</v>
      </c>
      <c r="F70" s="12">
        <v>427300</v>
      </c>
      <c r="G70" s="6"/>
    </row>
    <row r="71" spans="1:8" ht="31.5" customHeight="1">
      <c r="A71" s="15" t="s">
        <v>115</v>
      </c>
      <c r="B71" s="15" t="s">
        <v>116</v>
      </c>
      <c r="C71" s="28"/>
      <c r="D71" s="125" t="s">
        <v>117</v>
      </c>
      <c r="E71" s="39"/>
      <c r="F71" s="18">
        <f>F72</f>
        <v>50000</v>
      </c>
      <c r="G71" s="6"/>
    </row>
    <row r="72" spans="1:8" ht="31.5" customHeight="1">
      <c r="A72" s="84"/>
      <c r="B72" s="60" t="s">
        <v>10</v>
      </c>
      <c r="C72" s="89"/>
      <c r="D72" s="126" t="s">
        <v>11</v>
      </c>
      <c r="E72" s="64" t="s">
        <v>164</v>
      </c>
      <c r="F72" s="66">
        <v>50000</v>
      </c>
      <c r="G72" s="67"/>
      <c r="H72" s="79"/>
    </row>
    <row r="73" spans="1:8" ht="54.75" customHeight="1">
      <c r="A73" s="15" t="s">
        <v>165</v>
      </c>
      <c r="B73" s="84" t="s">
        <v>166</v>
      </c>
      <c r="C73" s="89"/>
      <c r="D73" s="162" t="s">
        <v>167</v>
      </c>
      <c r="E73" s="6"/>
      <c r="F73" s="69">
        <f>F74</f>
        <v>0</v>
      </c>
      <c r="G73" s="69">
        <f>G74</f>
        <v>4500000</v>
      </c>
      <c r="H73" s="79"/>
    </row>
    <row r="74" spans="1:8" ht="39" customHeight="1">
      <c r="A74" s="84"/>
      <c r="B74" s="60"/>
      <c r="C74" s="89"/>
      <c r="D74" s="143"/>
      <c r="E74" s="161" t="s">
        <v>168</v>
      </c>
      <c r="F74" s="66"/>
      <c r="G74" s="113">
        <v>4500000</v>
      </c>
      <c r="H74" s="79"/>
    </row>
    <row r="75" spans="1:8" s="75" customFormat="1" ht="32.25" customHeight="1">
      <c r="A75" s="80" t="s">
        <v>110</v>
      </c>
      <c r="B75" s="80" t="s">
        <v>107</v>
      </c>
      <c r="C75" s="80" t="s">
        <v>62</v>
      </c>
      <c r="D75" s="94" t="s">
        <v>63</v>
      </c>
      <c r="E75" s="103"/>
      <c r="F75" s="69">
        <f>F76</f>
        <v>111000</v>
      </c>
      <c r="G75" s="74"/>
    </row>
    <row r="76" spans="1:8" ht="32.25" customHeight="1">
      <c r="A76" s="88"/>
      <c r="B76" s="60" t="s">
        <v>10</v>
      </c>
      <c r="C76" s="89"/>
      <c r="D76" s="68" t="s">
        <v>11</v>
      </c>
      <c r="E76" s="64" t="s">
        <v>138</v>
      </c>
      <c r="F76" s="66">
        <v>111000</v>
      </c>
      <c r="G76" s="67"/>
    </row>
    <row r="77" spans="1:8" ht="32.25" customHeight="1">
      <c r="A77" s="80" t="s">
        <v>74</v>
      </c>
      <c r="B77" s="102"/>
      <c r="C77" s="104"/>
      <c r="D77" s="42" t="s">
        <v>75</v>
      </c>
      <c r="E77" s="64"/>
      <c r="F77" s="69">
        <f>F78+F80</f>
        <v>2700000</v>
      </c>
      <c r="G77" s="67"/>
    </row>
    <row r="78" spans="1:8" ht="43.5" customHeight="1">
      <c r="A78" s="80" t="s">
        <v>108</v>
      </c>
      <c r="B78" s="102">
        <v>5031</v>
      </c>
      <c r="C78" s="80" t="s">
        <v>113</v>
      </c>
      <c r="D78" s="42" t="s">
        <v>109</v>
      </c>
      <c r="E78" s="105"/>
      <c r="F78" s="69">
        <f>F79</f>
        <v>1200000</v>
      </c>
      <c r="G78" s="67"/>
    </row>
    <row r="79" spans="1:8" ht="60" customHeight="1">
      <c r="A79" s="80"/>
      <c r="B79" s="60" t="s">
        <v>44</v>
      </c>
      <c r="C79" s="60"/>
      <c r="D79" s="143" t="s">
        <v>48</v>
      </c>
      <c r="E79" s="123" t="s">
        <v>169</v>
      </c>
      <c r="F79" s="66">
        <v>1200000</v>
      </c>
      <c r="G79" s="67"/>
    </row>
    <row r="80" spans="1:8" ht="65.25" customHeight="1">
      <c r="A80" s="80" t="s">
        <v>170</v>
      </c>
      <c r="B80" s="80" t="s">
        <v>171</v>
      </c>
      <c r="C80" s="80" t="s">
        <v>113</v>
      </c>
      <c r="D80" s="125" t="s">
        <v>173</v>
      </c>
      <c r="E80" s="123"/>
      <c r="F80" s="69">
        <f>F81</f>
        <v>1500000</v>
      </c>
      <c r="G80" s="67"/>
    </row>
    <row r="81" spans="1:7" ht="31.5" customHeight="1">
      <c r="A81" s="80"/>
      <c r="B81" s="60" t="s">
        <v>19</v>
      </c>
      <c r="C81" s="60"/>
      <c r="D81" s="143" t="s">
        <v>6</v>
      </c>
      <c r="E81" s="123" t="s">
        <v>172</v>
      </c>
      <c r="F81" s="66">
        <v>1500000</v>
      </c>
      <c r="G81" s="67"/>
    </row>
    <row r="82" spans="1:7" ht="30.75" customHeight="1">
      <c r="A82" s="84" t="s">
        <v>15</v>
      </c>
      <c r="B82" s="85">
        <v>12</v>
      </c>
      <c r="C82" s="86"/>
      <c r="D82" s="87" t="s">
        <v>16</v>
      </c>
      <c r="E82" s="106"/>
      <c r="F82" s="69">
        <f>F83+F85+F87+F91+F93+F95+F97+F99+F89</f>
        <v>27023085</v>
      </c>
      <c r="G82" s="69">
        <f>G83+G85+G87+G91+G93+G95+G97+G99+G89</f>
        <v>3800000</v>
      </c>
    </row>
    <row r="83" spans="1:7" ht="30.75" customHeight="1">
      <c r="A83" s="80" t="s">
        <v>119</v>
      </c>
      <c r="B83" s="26" t="s">
        <v>51</v>
      </c>
      <c r="C83" s="128" t="s">
        <v>52</v>
      </c>
      <c r="D83" s="42" t="s">
        <v>53</v>
      </c>
      <c r="E83" s="106"/>
      <c r="F83" s="69">
        <f>F84</f>
        <v>12000000</v>
      </c>
      <c r="G83" s="69">
        <f>G84</f>
        <v>0</v>
      </c>
    </row>
    <row r="84" spans="1:7" ht="36" customHeight="1">
      <c r="A84" s="6"/>
      <c r="B84" s="35">
        <v>3132</v>
      </c>
      <c r="C84" s="6"/>
      <c r="D84" s="127" t="s">
        <v>6</v>
      </c>
      <c r="E84" s="163" t="s">
        <v>175</v>
      </c>
      <c r="F84" s="66">
        <v>12000000</v>
      </c>
      <c r="G84" s="67"/>
    </row>
    <row r="85" spans="1:7" ht="40.5" customHeight="1">
      <c r="A85" s="80" t="s">
        <v>76</v>
      </c>
      <c r="B85" s="82">
        <v>6011</v>
      </c>
      <c r="C85" s="107" t="s">
        <v>87</v>
      </c>
      <c r="D85" s="42" t="s">
        <v>77</v>
      </c>
      <c r="E85" s="108"/>
      <c r="F85" s="69">
        <f>F86</f>
        <v>1200000</v>
      </c>
      <c r="G85" s="6"/>
    </row>
    <row r="86" spans="1:7" ht="38.25" customHeight="1">
      <c r="A86" s="25"/>
      <c r="B86" s="49" t="s">
        <v>78</v>
      </c>
      <c r="C86" s="50"/>
      <c r="D86" s="34" t="s">
        <v>88</v>
      </c>
      <c r="E86" s="56" t="s">
        <v>174</v>
      </c>
      <c r="F86" s="12">
        <v>1200000</v>
      </c>
      <c r="G86" s="6"/>
    </row>
    <row r="87" spans="1:7" ht="36" customHeight="1">
      <c r="A87" s="80" t="s">
        <v>97</v>
      </c>
      <c r="B87" s="80" t="s">
        <v>98</v>
      </c>
      <c r="C87" s="107" t="s">
        <v>99</v>
      </c>
      <c r="D87" s="82" t="s">
        <v>100</v>
      </c>
      <c r="E87" s="85"/>
      <c r="F87" s="69">
        <f>F88</f>
        <v>1000000</v>
      </c>
      <c r="G87" s="6"/>
    </row>
    <row r="88" spans="1:7" ht="29.25" customHeight="1">
      <c r="A88" s="80"/>
      <c r="B88" s="60" t="s">
        <v>10</v>
      </c>
      <c r="C88" s="107"/>
      <c r="D88" s="68" t="s">
        <v>11</v>
      </c>
      <c r="E88" s="109" t="s">
        <v>176</v>
      </c>
      <c r="F88" s="66">
        <v>1000000</v>
      </c>
      <c r="G88" s="6"/>
    </row>
    <row r="89" spans="1:7" ht="29.25" customHeight="1">
      <c r="A89" s="80" t="s">
        <v>183</v>
      </c>
      <c r="B89" s="80" t="s">
        <v>184</v>
      </c>
      <c r="C89" s="107" t="s">
        <v>186</v>
      </c>
      <c r="D89" s="42" t="s">
        <v>185</v>
      </c>
      <c r="E89" s="109"/>
      <c r="F89" s="69">
        <f>F90</f>
        <v>0</v>
      </c>
      <c r="G89" s="69">
        <f>G90</f>
        <v>3800000</v>
      </c>
    </row>
    <row r="90" spans="1:7" ht="34.5" customHeight="1">
      <c r="A90" s="80"/>
      <c r="B90" s="60" t="s">
        <v>44</v>
      </c>
      <c r="C90" s="107"/>
      <c r="D90" s="143"/>
      <c r="E90" s="109" t="s">
        <v>187</v>
      </c>
      <c r="F90" s="66"/>
      <c r="G90" s="165">
        <v>3800000</v>
      </c>
    </row>
    <row r="91" spans="1:7" ht="51.75" customHeight="1">
      <c r="A91" s="80" t="s">
        <v>111</v>
      </c>
      <c r="B91" s="80" t="s">
        <v>112</v>
      </c>
      <c r="C91" s="107" t="s">
        <v>83</v>
      </c>
      <c r="D91" s="42" t="s">
        <v>114</v>
      </c>
      <c r="E91" s="110"/>
      <c r="F91" s="69">
        <f>F92</f>
        <v>2021190</v>
      </c>
      <c r="G91" s="6"/>
    </row>
    <row r="92" spans="1:7" ht="85.5" customHeight="1">
      <c r="A92" s="80"/>
      <c r="B92" s="60" t="s">
        <v>19</v>
      </c>
      <c r="C92" s="107"/>
      <c r="D92" s="68" t="s">
        <v>6</v>
      </c>
      <c r="E92" s="51" t="s">
        <v>177</v>
      </c>
      <c r="F92" s="66">
        <v>2021190</v>
      </c>
      <c r="G92" s="6"/>
    </row>
    <row r="93" spans="1:7" ht="63" customHeight="1">
      <c r="A93" s="26" t="s">
        <v>17</v>
      </c>
      <c r="B93" s="23" t="s">
        <v>89</v>
      </c>
      <c r="C93" s="10" t="s">
        <v>91</v>
      </c>
      <c r="D93" s="42" t="s">
        <v>90</v>
      </c>
      <c r="E93" s="43"/>
      <c r="F93" s="69">
        <f>F94</f>
        <v>2850000</v>
      </c>
      <c r="G93" s="6"/>
    </row>
    <row r="94" spans="1:7" ht="37.5" customHeight="1">
      <c r="A94" s="5"/>
      <c r="B94" s="27" t="s">
        <v>19</v>
      </c>
      <c r="C94" s="28"/>
      <c r="D94" s="143" t="s">
        <v>6</v>
      </c>
      <c r="E94" s="30" t="s">
        <v>178</v>
      </c>
      <c r="F94" s="66">
        <f>6000000-3150000</f>
        <v>2850000</v>
      </c>
      <c r="G94" s="6"/>
    </row>
    <row r="95" spans="1:7" ht="37.5" customHeight="1">
      <c r="A95" s="80" t="s">
        <v>179</v>
      </c>
      <c r="B95" s="80" t="s">
        <v>107</v>
      </c>
      <c r="C95" s="80" t="s">
        <v>62</v>
      </c>
      <c r="D95" s="94" t="s">
        <v>63</v>
      </c>
      <c r="E95" s="103"/>
      <c r="F95" s="69">
        <f>F96</f>
        <v>85000</v>
      </c>
      <c r="G95" s="6"/>
    </row>
    <row r="96" spans="1:7" ht="37.5" customHeight="1">
      <c r="A96" s="88"/>
      <c r="B96" s="60" t="s">
        <v>10</v>
      </c>
      <c r="C96" s="89"/>
      <c r="D96" s="143" t="s">
        <v>11</v>
      </c>
      <c r="E96" s="64" t="s">
        <v>138</v>
      </c>
      <c r="F96" s="66">
        <v>85000</v>
      </c>
      <c r="G96" s="6"/>
    </row>
    <row r="97" spans="1:7" ht="37.5" customHeight="1">
      <c r="A97" s="80" t="s">
        <v>180</v>
      </c>
      <c r="B97" s="22" t="s">
        <v>46</v>
      </c>
      <c r="C97" s="80" t="s">
        <v>49</v>
      </c>
      <c r="D97" s="164" t="s">
        <v>47</v>
      </c>
      <c r="E97" s="30"/>
      <c r="F97" s="69">
        <f>F98</f>
        <v>665000</v>
      </c>
      <c r="G97" s="6"/>
    </row>
    <row r="98" spans="1:7" ht="37.5" customHeight="1">
      <c r="A98" s="5"/>
      <c r="B98" s="27" t="s">
        <v>10</v>
      </c>
      <c r="C98" s="28"/>
      <c r="D98" s="143"/>
      <c r="E98" s="30" t="s">
        <v>181</v>
      </c>
      <c r="F98" s="66">
        <v>665000</v>
      </c>
      <c r="G98" s="6"/>
    </row>
    <row r="99" spans="1:7" ht="34.5" customHeight="1">
      <c r="A99" s="102">
        <v>1217670</v>
      </c>
      <c r="B99" s="94">
        <v>7670</v>
      </c>
      <c r="C99" s="95" t="s">
        <v>83</v>
      </c>
      <c r="D99" s="42" t="s">
        <v>96</v>
      </c>
      <c r="E99" s="62"/>
      <c r="F99" s="111">
        <f>F100</f>
        <v>7201895</v>
      </c>
      <c r="G99" s="6"/>
    </row>
    <row r="100" spans="1:7" ht="51" customHeight="1">
      <c r="A100" s="140"/>
      <c r="B100" s="141">
        <v>3210</v>
      </c>
      <c r="C100" s="142"/>
      <c r="D100" s="143" t="s">
        <v>55</v>
      </c>
      <c r="E100" s="112" t="s">
        <v>182</v>
      </c>
      <c r="F100" s="113">
        <v>7201895</v>
      </c>
      <c r="G100" s="6"/>
    </row>
    <row r="101" spans="1:7" ht="30" customHeight="1">
      <c r="A101" s="90" t="s">
        <v>79</v>
      </c>
      <c r="B101" s="42">
        <v>31</v>
      </c>
      <c r="C101" s="114"/>
      <c r="D101" s="42" t="s">
        <v>80</v>
      </c>
      <c r="E101" s="115"/>
      <c r="F101" s="111">
        <f>F106+F104+F102</f>
        <v>443000</v>
      </c>
      <c r="G101" s="6"/>
    </row>
    <row r="102" spans="1:7" ht="39.75" customHeight="1">
      <c r="A102" s="80" t="s">
        <v>120</v>
      </c>
      <c r="B102" s="90" t="s">
        <v>30</v>
      </c>
      <c r="C102" s="114" t="s">
        <v>31</v>
      </c>
      <c r="D102" s="87" t="s">
        <v>32</v>
      </c>
      <c r="E102" s="131"/>
      <c r="F102" s="111">
        <f>F103</f>
        <v>253000</v>
      </c>
      <c r="G102" s="6"/>
    </row>
    <row r="103" spans="1:7" ht="21.75" customHeight="1">
      <c r="A103" s="90"/>
      <c r="B103" s="129">
        <v>3110</v>
      </c>
      <c r="C103" s="114"/>
      <c r="D103" s="42"/>
      <c r="E103" s="132" t="s">
        <v>188</v>
      </c>
      <c r="F103" s="113">
        <v>253000</v>
      </c>
      <c r="G103" s="6"/>
    </row>
    <row r="104" spans="1:7" ht="30" customHeight="1">
      <c r="A104" s="80" t="s">
        <v>103</v>
      </c>
      <c r="B104" s="82">
        <v>7520</v>
      </c>
      <c r="C104" s="114" t="s">
        <v>62</v>
      </c>
      <c r="D104" s="94" t="s">
        <v>63</v>
      </c>
      <c r="E104" s="116"/>
      <c r="F104" s="111">
        <f>F105</f>
        <v>90000</v>
      </c>
      <c r="G104" s="6"/>
    </row>
    <row r="105" spans="1:7" ht="30" customHeight="1">
      <c r="A105" s="90"/>
      <c r="B105" s="135">
        <v>3110</v>
      </c>
      <c r="C105" s="114"/>
      <c r="D105" s="68" t="s">
        <v>11</v>
      </c>
      <c r="E105" s="64" t="s">
        <v>138</v>
      </c>
      <c r="F105" s="113">
        <v>90000</v>
      </c>
      <c r="G105" s="6"/>
    </row>
    <row r="106" spans="1:7" ht="30" customHeight="1">
      <c r="A106" s="90" t="s">
        <v>81</v>
      </c>
      <c r="B106" s="80" t="s">
        <v>82</v>
      </c>
      <c r="C106" s="107" t="s">
        <v>83</v>
      </c>
      <c r="D106" s="87" t="s">
        <v>84</v>
      </c>
      <c r="E106" s="117"/>
      <c r="F106" s="111">
        <f>F107</f>
        <v>100000</v>
      </c>
      <c r="G106" s="6"/>
    </row>
    <row r="107" spans="1:7" ht="37.5" customHeight="1">
      <c r="A107" s="90"/>
      <c r="B107" s="96">
        <v>2281</v>
      </c>
      <c r="C107" s="81"/>
      <c r="D107" s="96" t="s">
        <v>60</v>
      </c>
      <c r="E107" s="109" t="s">
        <v>189</v>
      </c>
      <c r="F107" s="113">
        <v>100000</v>
      </c>
      <c r="G107" s="6"/>
    </row>
    <row r="108" spans="1:7" ht="30" customHeight="1">
      <c r="A108" s="10" t="s">
        <v>33</v>
      </c>
      <c r="B108" s="24">
        <v>37</v>
      </c>
      <c r="C108" s="19"/>
      <c r="D108" s="9" t="s">
        <v>34</v>
      </c>
      <c r="E108" s="57"/>
      <c r="F108" s="41">
        <f>F109+F111</f>
        <v>440000</v>
      </c>
      <c r="G108" s="6"/>
    </row>
    <row r="109" spans="1:7" ht="30" customHeight="1">
      <c r="A109" s="11" t="s">
        <v>35</v>
      </c>
      <c r="B109" s="23" t="s">
        <v>30</v>
      </c>
      <c r="C109" s="23" t="s">
        <v>31</v>
      </c>
      <c r="D109" s="7" t="s">
        <v>32</v>
      </c>
      <c r="E109" s="58"/>
      <c r="F109" s="41">
        <f>F110</f>
        <v>240000</v>
      </c>
      <c r="G109" s="6"/>
    </row>
    <row r="110" spans="1:7" ht="30" customHeight="1">
      <c r="A110" s="10"/>
      <c r="B110" s="14" t="s">
        <v>10</v>
      </c>
      <c r="C110" s="35"/>
      <c r="D110" s="34" t="s">
        <v>11</v>
      </c>
      <c r="E110" s="48" t="s">
        <v>188</v>
      </c>
      <c r="F110" s="40">
        <v>240000</v>
      </c>
      <c r="G110" s="6"/>
    </row>
    <row r="111" spans="1:7" ht="30" customHeight="1">
      <c r="A111" s="22" t="s">
        <v>85</v>
      </c>
      <c r="B111" s="24">
        <v>7520</v>
      </c>
      <c r="C111" s="22" t="s">
        <v>62</v>
      </c>
      <c r="D111" s="46" t="s">
        <v>63</v>
      </c>
      <c r="E111" s="59"/>
      <c r="F111" s="41">
        <f>F112</f>
        <v>200000</v>
      </c>
      <c r="G111" s="6"/>
    </row>
    <row r="112" spans="1:7" ht="33" customHeight="1">
      <c r="A112" s="90"/>
      <c r="B112" s="98" t="s">
        <v>10</v>
      </c>
      <c r="C112" s="65"/>
      <c r="D112" s="68" t="s">
        <v>11</v>
      </c>
      <c r="E112" s="144" t="s">
        <v>138</v>
      </c>
      <c r="F112" s="118">
        <v>200000</v>
      </c>
      <c r="G112" s="6"/>
    </row>
    <row r="113" spans="1:7" ht="33" customHeight="1">
      <c r="A113" s="90"/>
      <c r="B113" s="98"/>
      <c r="C113" s="65"/>
      <c r="D113" s="143"/>
      <c r="E113" s="122" t="s">
        <v>18</v>
      </c>
      <c r="F113" s="119">
        <f>F16+F17+F39+F57+F61+F77+F82+F101+F108+G114</f>
        <v>84228685</v>
      </c>
      <c r="G113" s="6"/>
    </row>
    <row r="114" spans="1:7" ht="18" customHeight="1">
      <c r="A114" s="67"/>
      <c r="B114" s="67"/>
      <c r="C114" s="67"/>
      <c r="D114" s="67"/>
      <c r="E114" s="120" t="s">
        <v>191</v>
      </c>
      <c r="F114" s="121"/>
      <c r="G114" s="8">
        <f>G17+G39+G57+G61+G77+G82+G101+G108</f>
        <v>19950000</v>
      </c>
    </row>
    <row r="115" spans="1:7" ht="18" customHeight="1">
      <c r="A115" s="67"/>
      <c r="B115" s="67"/>
      <c r="C115" s="67"/>
      <c r="D115" s="67"/>
      <c r="E115" s="120" t="s">
        <v>196</v>
      </c>
      <c r="F115" s="166">
        <f>F17+F39+F57+F61+F77+F82+F101+F108</f>
        <v>61128685</v>
      </c>
      <c r="G115" s="8"/>
    </row>
    <row r="116" spans="1:7" ht="19.5" customHeight="1">
      <c r="A116" s="67"/>
      <c r="B116" s="67"/>
      <c r="C116" s="67"/>
      <c r="D116" s="67"/>
      <c r="E116" s="167" t="s">
        <v>190</v>
      </c>
      <c r="F116" s="166">
        <f>F16</f>
        <v>3150000</v>
      </c>
      <c r="G116" s="6"/>
    </row>
    <row r="117" spans="1:7" hidden="1"/>
    <row r="118" spans="1:7" ht="57.75" customHeight="1">
      <c r="A118" s="171" t="s">
        <v>198</v>
      </c>
      <c r="B118" s="172"/>
      <c r="C118" s="172"/>
      <c r="D118" s="172"/>
      <c r="E118" s="172"/>
      <c r="F118" s="172"/>
      <c r="G118" s="172"/>
    </row>
  </sheetData>
  <mergeCells count="12">
    <mergeCell ref="E6:G6"/>
    <mergeCell ref="A118:G118"/>
    <mergeCell ref="A11:B11"/>
    <mergeCell ref="A7:G7"/>
    <mergeCell ref="A8:G8"/>
    <mergeCell ref="A9:G9"/>
    <mergeCell ref="A10:B10"/>
    <mergeCell ref="E1:G1"/>
    <mergeCell ref="E2:G2"/>
    <mergeCell ref="E4:G4"/>
    <mergeCell ref="E5:G5"/>
    <mergeCell ref="F3:G3"/>
  </mergeCells>
  <pageMargins left="0.43307086614173229" right="0.39370078740157483" top="0.31496062992125984" bottom="0.15748031496062992" header="0.31496062992125984" footer="0.19685039370078741"/>
  <pageSetup paperSize="9" scale="87" fitToHeight="2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Margarita</cp:lastModifiedBy>
  <cp:lastPrinted>2025-12-22T09:35:09Z</cp:lastPrinted>
  <dcterms:created xsi:type="dcterms:W3CDTF">2019-12-16T13:20:45Z</dcterms:created>
  <dcterms:modified xsi:type="dcterms:W3CDTF">2025-12-26T08:10:14Z</dcterms:modified>
</cp:coreProperties>
</file>